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10" windowHeight="11340"/>
  </bookViews>
  <sheets>
    <sheet name="中信" sheetId="1" r:id="rId1"/>
  </sheets>
  <externalReferences>
    <externalReference r:id="rId2"/>
  </externalReferences>
  <definedNames>
    <definedName name="_xlnm.Print_Area" localSheetId="0">中信!$A$1:M22</definedName>
  </definedNames>
  <calcPr calcId="144525"/>
  <extLst/>
</workbook>
</file>

<file path=xl/sharedStrings.xml><?xml version="1.0" encoding="utf-8"?>
<sst xmlns="http://schemas.openxmlformats.org/spreadsheetml/2006/main" count="64">
  <si>
    <t>农村客运2022年费改税补贴资金发放明细（公示）</t>
  </si>
  <si>
    <t>企业名称（盖章):鸡西市滴道区中信运输有限公司                                               时间：     年   月   日</t>
  </si>
  <si>
    <t>车牌号</t>
  </si>
  <si>
    <t>营运证号</t>
  </si>
  <si>
    <t>车龄</t>
  </si>
  <si>
    <t>营运天数</t>
  </si>
  <si>
    <t>里程（公里）</t>
  </si>
  <si>
    <t>耗油量（升）</t>
  </si>
  <si>
    <t>2021年扣减金额（元）</t>
  </si>
  <si>
    <t>2022年应补贴金额（元）</t>
  </si>
  <si>
    <t>2022年实际补贴金额（元）</t>
  </si>
  <si>
    <t>1—2月</t>
  </si>
  <si>
    <t>3-4月</t>
  </si>
  <si>
    <t>汽油</t>
  </si>
  <si>
    <t>柴油</t>
  </si>
  <si>
    <t>黑G50203</t>
  </si>
  <si>
    <t>230304900012</t>
  </si>
  <si>
    <t>297</t>
  </si>
  <si>
    <t>黑G50210</t>
  </si>
  <si>
    <t>230304900006</t>
  </si>
  <si>
    <t>191</t>
  </si>
  <si>
    <t>黑G50230</t>
  </si>
  <si>
    <t>230304900004</t>
  </si>
  <si>
    <t>303</t>
  </si>
  <si>
    <t>黑G50280</t>
  </si>
  <si>
    <t>230304900007</t>
  </si>
  <si>
    <t>125</t>
  </si>
  <si>
    <t>黑G50281</t>
  </si>
  <si>
    <t>230304900010</t>
  </si>
  <si>
    <t>173</t>
  </si>
  <si>
    <t>黑G50283</t>
  </si>
  <si>
    <t>230304900008</t>
  </si>
  <si>
    <t>304</t>
  </si>
  <si>
    <t>黑G50285</t>
  </si>
  <si>
    <t>230304900033</t>
  </si>
  <si>
    <t>311</t>
  </si>
  <si>
    <t>黑G50290</t>
  </si>
  <si>
    <t>230304900031</t>
  </si>
  <si>
    <t>302</t>
  </si>
  <si>
    <t>黑G50293</t>
  </si>
  <si>
    <t>230304900005</t>
  </si>
  <si>
    <t>192</t>
  </si>
  <si>
    <t>黑G50295</t>
  </si>
  <si>
    <t>230304900011</t>
  </si>
  <si>
    <t>301</t>
  </si>
  <si>
    <t>黑G50655</t>
  </si>
  <si>
    <t>230304900009</t>
  </si>
  <si>
    <t>211</t>
  </si>
  <si>
    <t>黑G50707</t>
  </si>
  <si>
    <t>230304900001</t>
  </si>
  <si>
    <t>351</t>
  </si>
  <si>
    <t>黑G50709</t>
  </si>
  <si>
    <t>230304900032</t>
  </si>
  <si>
    <t>292</t>
  </si>
  <si>
    <t>黑G50719</t>
  </si>
  <si>
    <t>230304900034</t>
  </si>
  <si>
    <t>293</t>
  </si>
  <si>
    <t>黑G5B911</t>
  </si>
  <si>
    <t>230304900013</t>
  </si>
  <si>
    <t>354</t>
  </si>
  <si>
    <t>黑GP0290</t>
  </si>
  <si>
    <t>230304900014</t>
  </si>
  <si>
    <t>合计</t>
  </si>
  <si>
    <r>
      <rPr>
        <b/>
        <sz val="11"/>
        <rFont val="宋体"/>
        <charset val="0"/>
      </rPr>
      <t xml:space="preserve">  （注）扣减金额说明：</t>
    </r>
    <r>
      <rPr>
        <sz val="11"/>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1"/>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</si>
</sst>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00_ "/>
    <numFmt numFmtId="177" formatCode="0.00_);[Red]\(0.00\)"/>
  </numFmts>
  <fonts count="27">
    <font>
      <sz val="11"/>
      <color indexed="8"/>
      <name val="宋体"/>
      <charset val="134"/>
    </font>
    <font>
      <b/>
      <sz val="18"/>
      <color indexed="8"/>
      <name val="宋体"/>
      <charset val="134"/>
    </font>
    <font>
      <b/>
      <sz val="12"/>
      <color indexed="8"/>
      <name val="宋体"/>
      <charset val="134"/>
    </font>
    <font>
      <sz val="14"/>
      <color indexed="8"/>
      <name val="宋体"/>
      <charset val="134"/>
    </font>
    <font>
      <sz val="10"/>
      <name val="宋体"/>
      <charset val="0"/>
    </font>
    <font>
      <b/>
      <sz val="11"/>
      <color indexed="8"/>
      <name val="宋体"/>
      <charset val="134"/>
    </font>
    <font>
      <b/>
      <sz val="10"/>
      <name val="宋体"/>
      <charset val="0"/>
    </font>
    <font>
      <b/>
      <sz val="11"/>
      <name val="宋体"/>
      <charset val="0"/>
    </font>
    <font>
      <sz val="11"/>
      <color indexed="9"/>
      <name val="宋体"/>
      <charset val="0"/>
    </font>
    <font>
      <sz val="11"/>
      <color indexed="8"/>
      <name val="宋体"/>
      <charset val="0"/>
    </font>
    <font>
      <sz val="11"/>
      <color indexed="60"/>
      <name val="宋体"/>
      <charset val="0"/>
    </font>
    <font>
      <b/>
      <sz val="11"/>
      <color indexed="8"/>
      <name val="宋体"/>
      <charset val="0"/>
    </font>
    <font>
      <b/>
      <sz val="11"/>
      <color indexed="9"/>
      <name val="宋体"/>
      <charset val="0"/>
    </font>
    <font>
      <b/>
      <sz val="13"/>
      <color indexed="62"/>
      <name val="宋体"/>
      <charset val="134"/>
    </font>
    <font>
      <b/>
      <sz val="11"/>
      <color indexed="62"/>
      <name val="宋体"/>
      <charset val="134"/>
    </font>
    <font>
      <u/>
      <sz val="11"/>
      <color indexed="12"/>
      <name val="宋体"/>
      <charset val="0"/>
    </font>
    <font>
      <b/>
      <sz val="11"/>
      <color indexed="52"/>
      <name val="宋体"/>
      <charset val="0"/>
    </font>
    <font>
      <sz val="11"/>
      <color indexed="62"/>
      <name val="宋体"/>
      <charset val="0"/>
    </font>
    <font>
      <b/>
      <sz val="15"/>
      <color indexed="62"/>
      <name val="宋体"/>
      <charset val="134"/>
    </font>
    <font>
      <sz val="11"/>
      <color indexed="10"/>
      <name val="宋体"/>
      <charset val="0"/>
    </font>
    <font>
      <b/>
      <sz val="18"/>
      <color indexed="62"/>
      <name val="宋体"/>
      <charset val="134"/>
    </font>
    <font>
      <i/>
      <sz val="11"/>
      <color indexed="23"/>
      <name val="宋体"/>
      <charset val="0"/>
    </font>
    <font>
      <u/>
      <sz val="11"/>
      <color indexed="20"/>
      <name val="宋体"/>
      <charset val="0"/>
    </font>
    <font>
      <sz val="11"/>
      <color indexed="17"/>
      <name val="宋体"/>
      <charset val="0"/>
    </font>
    <font>
      <sz val="11"/>
      <color indexed="52"/>
      <name val="宋体"/>
      <charset val="0"/>
    </font>
    <font>
      <b/>
      <sz val="11"/>
      <color indexed="63"/>
      <name val="宋体"/>
      <charset val="0"/>
    </font>
    <font>
      <sz val="11"/>
      <name val="宋体"/>
      <charset val="0"/>
    </font>
  </fonts>
  <fills count="17">
    <fill>
      <patternFill patternType="none"/>
    </fill>
    <fill>
      <patternFill patternType="gray125"/>
    </fill>
    <fill>
      <patternFill patternType="solid">
        <fgColor indexed="10"/>
        <bgColor indexed="64"/>
      </patternFill>
    </fill>
    <fill>
      <patternFill patternType="solid">
        <fgColor indexed="43"/>
        <bgColor indexed="64"/>
      </patternFill>
    </fill>
    <fill>
      <patternFill patternType="solid">
        <fgColor indexed="44"/>
        <bgColor indexed="64"/>
      </patternFill>
    </fill>
    <fill>
      <patternFill patternType="solid">
        <fgColor indexed="55"/>
        <bgColor indexed="64"/>
      </patternFill>
    </fill>
    <fill>
      <patternFill patternType="solid">
        <fgColor indexed="26"/>
        <bgColor indexed="64"/>
      </patternFill>
    </fill>
    <fill>
      <patternFill patternType="solid">
        <fgColor indexed="29"/>
        <bgColor indexed="64"/>
      </patternFill>
    </fill>
    <fill>
      <patternFill patternType="solid">
        <fgColor indexed="49"/>
        <bgColor indexed="64"/>
      </patternFill>
    </fill>
    <fill>
      <patternFill patternType="solid">
        <fgColor indexed="51"/>
        <bgColor indexed="64"/>
      </patternFill>
    </fill>
    <fill>
      <patternFill patternType="solid">
        <fgColor indexed="31"/>
        <bgColor indexed="64"/>
      </patternFill>
    </fill>
    <fill>
      <patternFill patternType="solid">
        <fgColor indexed="9"/>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53"/>
        <bgColor indexed="64"/>
      </patternFill>
    </fill>
    <fill>
      <patternFill patternType="solid">
        <fgColor indexed="57"/>
        <bgColor indexed="64"/>
      </patternFill>
    </fill>
  </fills>
  <borders count="18">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6"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6" borderId="17" applyNumberFormat="0" applyFont="0" applyAlignment="0" applyProtection="0">
      <alignment vertical="center"/>
    </xf>
    <xf numFmtId="0" fontId="22" fillId="0" borderId="0" applyNumberFormat="0" applyFill="0" applyBorder="0" applyAlignment="0" applyProtection="0">
      <alignment vertical="center"/>
    </xf>
    <xf numFmtId="0" fontId="8" fillId="7"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12" applyNumberFormat="0" applyFill="0" applyAlignment="0" applyProtection="0">
      <alignment vertical="center"/>
    </xf>
    <xf numFmtId="0" fontId="13" fillId="0" borderId="12" applyNumberFormat="0" applyFill="0" applyAlignment="0" applyProtection="0">
      <alignment vertical="center"/>
    </xf>
    <xf numFmtId="0" fontId="8" fillId="4" borderId="0" applyNumberFormat="0" applyBorder="0" applyAlignment="0" applyProtection="0">
      <alignment vertical="center"/>
    </xf>
    <xf numFmtId="0" fontId="14" fillId="0" borderId="16" applyNumberFormat="0" applyFill="0" applyAlignment="0" applyProtection="0">
      <alignment vertical="center"/>
    </xf>
    <xf numFmtId="0" fontId="9" fillId="6" borderId="0" applyNumberFormat="0" applyBorder="0" applyAlignment="0" applyProtection="0">
      <alignment vertical="center"/>
    </xf>
    <xf numFmtId="0" fontId="17" fillId="12" borderId="13" applyNumberFormat="0" applyAlignment="0" applyProtection="0">
      <alignment vertical="center"/>
    </xf>
    <xf numFmtId="0" fontId="8" fillId="16" borderId="0" applyNumberFormat="0" applyBorder="0" applyAlignment="0" applyProtection="0">
      <alignment vertical="center"/>
    </xf>
    <xf numFmtId="0" fontId="25" fillId="11" borderId="15" applyNumberFormat="0" applyAlignment="0" applyProtection="0">
      <alignment vertical="center"/>
    </xf>
    <xf numFmtId="0" fontId="16" fillId="11" borderId="13" applyNumberFormat="0" applyAlignment="0" applyProtection="0">
      <alignment vertical="center"/>
    </xf>
    <xf numFmtId="0" fontId="12" fillId="5" borderId="11" applyNumberFormat="0" applyAlignment="0" applyProtection="0">
      <alignment vertical="center"/>
    </xf>
    <xf numFmtId="0" fontId="9" fillId="7" borderId="0" applyNumberFormat="0" applyBorder="0" applyAlignment="0" applyProtection="0">
      <alignment vertical="center"/>
    </xf>
    <xf numFmtId="0" fontId="8" fillId="15" borderId="0" applyNumberFormat="0" applyBorder="0" applyAlignment="0" applyProtection="0">
      <alignment vertical="center"/>
    </xf>
    <xf numFmtId="0" fontId="24" fillId="0" borderId="14" applyNumberFormat="0" applyFill="0" applyAlignment="0" applyProtection="0">
      <alignment vertical="center"/>
    </xf>
    <xf numFmtId="0" fontId="11" fillId="0" borderId="10" applyNumberFormat="0" applyFill="0" applyAlignment="0" applyProtection="0">
      <alignment vertical="center"/>
    </xf>
    <xf numFmtId="0" fontId="23" fillId="13" borderId="0" applyNumberFormat="0" applyBorder="0" applyAlignment="0" applyProtection="0">
      <alignment vertical="center"/>
    </xf>
    <xf numFmtId="0" fontId="9" fillId="3" borderId="0" applyNumberFormat="0" applyBorder="0" applyAlignment="0" applyProtection="0">
      <alignment vertical="center"/>
    </xf>
    <xf numFmtId="0" fontId="10" fillId="7" borderId="0" applyNumberFormat="0" applyBorder="0" applyAlignment="0" applyProtection="0">
      <alignment vertical="center"/>
    </xf>
    <xf numFmtId="0" fontId="10" fillId="3" borderId="0" applyNumberFormat="0" applyBorder="0" applyAlignment="0" applyProtection="0">
      <alignment vertical="center"/>
    </xf>
    <xf numFmtId="0" fontId="9" fillId="14" borderId="0" applyNumberFormat="0" applyBorder="0" applyAlignment="0" applyProtection="0">
      <alignment vertical="center"/>
    </xf>
    <xf numFmtId="0" fontId="8" fillId="8" borderId="0" applyNumberFormat="0" applyBorder="0" applyAlignment="0" applyProtection="0">
      <alignment vertical="center"/>
    </xf>
    <xf numFmtId="0" fontId="9" fillId="10" borderId="0" applyNumberFormat="0" applyBorder="0" applyAlignment="0" applyProtection="0">
      <alignment vertical="center"/>
    </xf>
    <xf numFmtId="0" fontId="9" fillId="4"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8" fillId="9" borderId="0" applyNumberFormat="0" applyBorder="0" applyAlignment="0" applyProtection="0">
      <alignment vertical="center"/>
    </xf>
    <xf numFmtId="0" fontId="8" fillId="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8" fillId="8" borderId="0" applyNumberFormat="0" applyBorder="0" applyAlignment="0" applyProtection="0">
      <alignment vertical="center"/>
    </xf>
    <xf numFmtId="0" fontId="9" fillId="4" borderId="0" applyNumberFormat="0" applyBorder="0" applyAlignment="0" applyProtection="0">
      <alignment vertical="center"/>
    </xf>
    <xf numFmtId="0" fontId="8" fillId="8" borderId="0" applyNumberFormat="0" applyBorder="0" applyAlignment="0" applyProtection="0">
      <alignment vertical="center"/>
    </xf>
    <xf numFmtId="0" fontId="8" fillId="2" borderId="0" applyNumberFormat="0" applyBorder="0" applyAlignment="0" applyProtection="0">
      <alignment vertical="center"/>
    </xf>
    <xf numFmtId="0" fontId="9" fillId="7" borderId="0" applyNumberFormat="0" applyBorder="0" applyAlignment="0" applyProtection="0">
      <alignment vertical="center"/>
    </xf>
    <xf numFmtId="0" fontId="8" fillId="7" borderId="0" applyNumberFormat="0" applyBorder="0" applyAlignment="0" applyProtection="0">
      <alignment vertical="center"/>
    </xf>
  </cellStyleXfs>
  <cellXfs count="30">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wrapText="1"/>
    </xf>
    <xf numFmtId="0" fontId="0" fillId="0" borderId="1" xfId="0" applyBorder="1">
      <alignment vertical="center"/>
    </xf>
    <xf numFmtId="0" fontId="0" fillId="0" borderId="5" xfId="0" applyFill="1" applyBorder="1" applyAlignment="1">
      <alignment horizontal="center" vertical="center"/>
    </xf>
    <xf numFmtId="0" fontId="4" fillId="0" borderId="6" xfId="0" applyFont="1" applyFill="1" applyBorder="1" applyAlignment="1">
      <alignment horizontal="center" vertical="center"/>
    </xf>
    <xf numFmtId="4" fontId="4" fillId="0" borderId="7" xfId="0" applyNumberFormat="1" applyFont="1" applyFill="1" applyBorder="1" applyAlignment="1">
      <alignment horizontal="center" vertical="center"/>
    </xf>
    <xf numFmtId="0" fontId="0" fillId="0" borderId="5" xfId="0" applyBorder="1" applyAlignment="1">
      <alignment horizontal="center" vertical="center"/>
    </xf>
    <xf numFmtId="0" fontId="5" fillId="0" borderId="5" xfId="0" applyFont="1" applyBorder="1" applyAlignment="1">
      <alignment horizontal="center" vertical="center"/>
    </xf>
    <xf numFmtId="0" fontId="6" fillId="0" borderId="6" xfId="0" applyFont="1" applyFill="1" applyBorder="1" applyAlignment="1">
      <alignment horizontal="center" vertical="center"/>
    </xf>
    <xf numFmtId="176" fontId="6" fillId="0" borderId="6" xfId="0" applyNumberFormat="1" applyFont="1" applyFill="1" applyBorder="1" applyAlignment="1">
      <alignment horizontal="center" vertical="center"/>
    </xf>
    <xf numFmtId="0" fontId="7" fillId="0" borderId="5" xfId="0" applyFont="1" applyFill="1" applyBorder="1" applyAlignment="1">
      <alignment horizontal="left" vertical="top" wrapText="1"/>
    </xf>
    <xf numFmtId="0" fontId="0" fillId="0" borderId="0" xfId="0" applyAlignment="1">
      <alignment horizontal="left" vertical="center"/>
    </xf>
    <xf numFmtId="0" fontId="0" fillId="0" borderId="0" xfId="0" applyBorder="1">
      <alignment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177" fontId="4" fillId="0" borderId="7" xfId="0" applyNumberFormat="1" applyFont="1" applyFill="1" applyBorder="1" applyAlignment="1">
      <alignment horizontal="center" vertical="center"/>
    </xf>
    <xf numFmtId="176" fontId="0" fillId="0" borderId="8" xfId="0" applyNumberFormat="1" applyBorder="1">
      <alignment vertical="center"/>
    </xf>
    <xf numFmtId="176" fontId="0" fillId="0" borderId="5" xfId="0" applyNumberFormat="1" applyBorder="1">
      <alignment vertical="center"/>
    </xf>
    <xf numFmtId="176" fontId="0" fillId="0" borderId="9" xfId="0" applyNumberFormat="1" applyBorder="1">
      <alignment vertical="center"/>
    </xf>
    <xf numFmtId="0" fontId="0" fillId="0" borderId="5" xfId="0" applyBorder="1">
      <alignment vertical="center"/>
    </xf>
    <xf numFmtId="176" fontId="6" fillId="0" borderId="6" xfId="0" applyNumberFormat="1" applyFont="1" applyFill="1" applyBorder="1" applyAlignment="1">
      <alignment horizontal="right" vertical="center"/>
    </xf>
    <xf numFmtId="176" fontId="0" fillId="0" borderId="0" xfId="0" applyNumberFormat="1" applyFill="1">
      <alignment vertical="center"/>
    </xf>
  </cellXfs>
  <cellStyles count="49">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externalLink" Target="externalLinks/externalLink1.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istrator/&#26700;&#38754;/&#36816;&#36755;&#20013;&#24515;&#25991;&#20214;/&#36816;&#36755;&#20013;&#24515;&#36164;&#26009;/&#20892;&#26449;&#23458;&#36816;&#34917;&#36148;/22&#24180;&#27833;&#34917;/2021&#12289;2022&#24180;&#29123;&#27833;&#34917;&#36148;&#21457;&#38065;&#36864;&#38065;&#26126;&#32454;&#27719;&#24635;&#34920;&#32456;&#26497;&#2925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梨树区 (2)"/>
      <sheetName val="梨树区"/>
      <sheetName val="恒山区 (2)"/>
      <sheetName val="恒山区"/>
      <sheetName val="麻山区 (2)"/>
      <sheetName val="麻山区"/>
      <sheetName val="滴道区 (2)"/>
      <sheetName val="滴道区"/>
      <sheetName val="城子河区"/>
      <sheetName val="出租车管理站"/>
      <sheetName val="申捷"/>
      <sheetName val="申捷 (2)"/>
      <sheetName val="汇总表"/>
    </sheetNames>
    <sheetDataSet>
      <sheetData sheetId="0"/>
      <sheetData sheetId="1"/>
      <sheetData sheetId="2"/>
      <sheetData sheetId="3"/>
      <sheetData sheetId="4"/>
      <sheetData sheetId="5"/>
      <sheetData sheetId="6">
        <row r="6">
          <cell r="B6" t="str">
            <v>黑G50203</v>
          </cell>
          <cell r="C6">
            <v>338</v>
          </cell>
          <cell r="D6" t="str">
            <v>297</v>
          </cell>
          <cell r="E6">
            <v>5365.47</v>
          </cell>
          <cell r="F6">
            <v>5629.62</v>
          </cell>
          <cell r="G6">
            <v>8776.17166750914</v>
          </cell>
          <cell r="H6">
            <v>7989.31996159014</v>
          </cell>
          <cell r="I6">
            <v>7614.44696313</v>
          </cell>
          <cell r="J6">
            <v>6936.13</v>
          </cell>
          <cell r="K6">
            <v>5882.93979532271</v>
          </cell>
          <cell r="L6">
            <v>7989.32132398177</v>
          </cell>
          <cell r="M6">
            <v>6610.68</v>
          </cell>
          <cell r="N6">
            <v>-1003.77</v>
          </cell>
        </row>
        <row r="7">
          <cell r="B7" t="str">
            <v>黑G50210</v>
          </cell>
          <cell r="C7">
            <v>328</v>
          </cell>
          <cell r="D7" t="str">
            <v>191</v>
          </cell>
          <cell r="E7">
            <v>7686.38</v>
          </cell>
          <cell r="F7">
            <v>3391.93</v>
          </cell>
          <cell r="G7">
            <v>5287.77430167121</v>
          </cell>
          <cell r="H7">
            <v>4813.68441516771</v>
          </cell>
          <cell r="I7">
            <v>10908.1802500216</v>
          </cell>
          <cell r="J7">
            <v>4179.12</v>
          </cell>
          <cell r="K7">
            <v>3544.55895423651</v>
          </cell>
          <cell r="L7">
            <v>4813.6824851129</v>
          </cell>
          <cell r="M7">
            <v>9470.22</v>
          </cell>
          <cell r="N7">
            <v>-1437.96</v>
          </cell>
        </row>
        <row r="8">
          <cell r="B8" t="str">
            <v>黑G50230</v>
          </cell>
          <cell r="C8">
            <v>344</v>
          </cell>
          <cell r="D8" t="str">
            <v>303</v>
          </cell>
          <cell r="E8">
            <v>6790.05</v>
          </cell>
          <cell r="F8">
            <v>6007.41</v>
          </cell>
          <cell r="G8">
            <v>9365.11903771677</v>
          </cell>
          <cell r="H8">
            <v>8525.46364238727</v>
          </cell>
          <cell r="I8">
            <v>9636.15031007145</v>
          </cell>
          <cell r="J8">
            <v>7401.6</v>
          </cell>
          <cell r="K8">
            <v>6277.72946589994</v>
          </cell>
          <cell r="L8">
            <v>8525.4605770061</v>
          </cell>
          <cell r="M8">
            <v>8365.87</v>
          </cell>
          <cell r="N8">
            <v>-1270.28</v>
          </cell>
        </row>
        <row r="9">
          <cell r="B9" t="str">
            <v>黑G50280</v>
          </cell>
          <cell r="C9">
            <v>287</v>
          </cell>
          <cell r="D9" t="str">
            <v>125</v>
          </cell>
          <cell r="E9">
            <v>4812.98</v>
          </cell>
          <cell r="F9">
            <v>1947.38</v>
          </cell>
          <cell r="G9">
            <v>3035.82500805986</v>
          </cell>
          <cell r="H9">
            <v>2763.63980282886</v>
          </cell>
          <cell r="I9">
            <v>6830.37751012675</v>
          </cell>
          <cell r="J9">
            <v>2399.32</v>
          </cell>
          <cell r="K9">
            <v>2035.00756687228</v>
          </cell>
          <cell r="L9">
            <v>2763.63321793599</v>
          </cell>
          <cell r="M9">
            <v>5929.97</v>
          </cell>
          <cell r="N9">
            <v>-900.41</v>
          </cell>
        </row>
        <row r="10">
          <cell r="B10" t="str">
            <v>黑G50281</v>
          </cell>
          <cell r="C10">
            <v>273</v>
          </cell>
          <cell r="D10" t="str">
            <v>173</v>
          </cell>
          <cell r="E10">
            <v>3482.99</v>
          </cell>
          <cell r="F10">
            <v>1873.07</v>
          </cell>
          <cell r="G10">
            <v>2919.98107603379</v>
          </cell>
          <cell r="H10">
            <v>2658.18217578729</v>
          </cell>
          <cell r="I10">
            <v>4942.91869960279</v>
          </cell>
          <cell r="J10">
            <v>2307.77</v>
          </cell>
          <cell r="K10">
            <v>1957.35378985173</v>
          </cell>
          <cell r="L10">
            <v>2658.17593149232</v>
          </cell>
          <cell r="M10">
            <v>4291.31</v>
          </cell>
          <cell r="N10">
            <v>-651.61</v>
          </cell>
        </row>
        <row r="11">
          <cell r="B11" t="str">
            <v>黑G50283</v>
          </cell>
          <cell r="C11">
            <v>354</v>
          </cell>
          <cell r="D11" t="str">
            <v>304</v>
          </cell>
          <cell r="E11">
            <v>5617.32</v>
          </cell>
          <cell r="F11">
            <v>5939.06</v>
          </cell>
          <cell r="G11">
            <v>9258.56631595682</v>
          </cell>
          <cell r="H11">
            <v>8428.46419670982</v>
          </cell>
          <cell r="I11">
            <v>7971.86287130093</v>
          </cell>
          <cell r="J11">
            <v>7317.38</v>
          </cell>
          <cell r="K11">
            <v>6206.30387500565</v>
          </cell>
          <cell r="L11">
            <v>8428.46782975416</v>
          </cell>
          <cell r="M11">
            <v>6920.98</v>
          </cell>
          <cell r="N11">
            <v>-1050.88</v>
          </cell>
        </row>
        <row r="12">
          <cell r="B12" t="str">
            <v>黑G50285</v>
          </cell>
          <cell r="C12">
            <v>309</v>
          </cell>
          <cell r="D12" t="str">
            <v>311</v>
          </cell>
          <cell r="E12">
            <v>5385.81</v>
          </cell>
          <cell r="F12">
            <v>7350.78</v>
          </cell>
          <cell r="G12">
            <v>11459.3360067097</v>
          </cell>
          <cell r="H12">
            <v>10431.9178536487</v>
          </cell>
          <cell r="I12">
            <v>7643.31825563745</v>
          </cell>
          <cell r="J12">
            <v>9056.73</v>
          </cell>
          <cell r="K12">
            <v>7681.54798879183</v>
          </cell>
          <cell r="L12">
            <v>10431.9233032152</v>
          </cell>
          <cell r="M12">
            <v>6635.74</v>
          </cell>
          <cell r="N12">
            <v>-1007.58</v>
          </cell>
        </row>
        <row r="13">
          <cell r="B13" t="str">
            <v>黑G50290</v>
          </cell>
          <cell r="C13">
            <v>336</v>
          </cell>
          <cell r="D13" t="str">
            <v>302</v>
          </cell>
          <cell r="E13">
            <v>6718.28</v>
          </cell>
          <cell r="F13">
            <v>5401.85</v>
          </cell>
          <cell r="G13">
            <v>8421.09466040945</v>
          </cell>
          <cell r="H13">
            <v>7666.07835600195</v>
          </cell>
          <cell r="I13">
            <v>9534.29880594794</v>
          </cell>
          <cell r="J13">
            <v>6655.5</v>
          </cell>
          <cell r="K13">
            <v>5644.92067552765</v>
          </cell>
          <cell r="L13">
            <v>7666.07688007769</v>
          </cell>
          <cell r="M13">
            <v>8277.44</v>
          </cell>
          <cell r="N13">
            <v>-1256.86</v>
          </cell>
        </row>
        <row r="14">
          <cell r="B14" t="str">
            <v>黑G50293</v>
          </cell>
          <cell r="C14">
            <v>331</v>
          </cell>
          <cell r="D14" t="str">
            <v>192</v>
          </cell>
          <cell r="E14">
            <v>8554.57</v>
          </cell>
          <cell r="F14">
            <v>4554.26</v>
          </cell>
          <cell r="G14">
            <v>7099.76296419122</v>
          </cell>
          <cell r="H14">
            <v>6463.21427170422</v>
          </cell>
          <cell r="I14">
            <v>12140.2816418529</v>
          </cell>
          <cell r="J14">
            <v>5611.2</v>
          </cell>
          <cell r="K14">
            <v>4759.19109855486</v>
          </cell>
          <cell r="L14">
            <v>6463.21926714019</v>
          </cell>
          <cell r="M14">
            <v>10539.9</v>
          </cell>
          <cell r="N14">
            <v>-1600.38</v>
          </cell>
        </row>
        <row r="15">
          <cell r="B15" t="str">
            <v>黑G50295</v>
          </cell>
          <cell r="C15">
            <v>353</v>
          </cell>
          <cell r="D15" t="str">
            <v>301</v>
          </cell>
          <cell r="E15">
            <v>4804.85</v>
          </cell>
          <cell r="F15">
            <v>3291.24</v>
          </cell>
          <cell r="G15">
            <v>5130.80585172228</v>
          </cell>
          <cell r="H15">
            <v>4670.78940148428</v>
          </cell>
          <cell r="I15">
            <v>6818.83984116712</v>
          </cell>
          <cell r="J15">
            <v>4055.06</v>
          </cell>
          <cell r="K15">
            <v>3439.33813862355</v>
          </cell>
          <cell r="L15">
            <v>4670.7948510508</v>
          </cell>
          <cell r="M15">
            <v>5919.95</v>
          </cell>
          <cell r="N15">
            <v>-898.89</v>
          </cell>
        </row>
        <row r="16">
          <cell r="B16" t="str">
            <v>黑G50655</v>
          </cell>
          <cell r="C16">
            <v>343</v>
          </cell>
          <cell r="D16" t="str">
            <v>211</v>
          </cell>
          <cell r="E16">
            <v>5006.62</v>
          </cell>
          <cell r="F16">
            <v>4327.59</v>
          </cell>
          <cell r="G16">
            <v>6746.40077777823</v>
          </cell>
          <cell r="H16">
            <v>6141.53373985773</v>
          </cell>
          <cell r="I16">
            <v>7105.18944251248</v>
          </cell>
          <cell r="J16">
            <v>5331.93</v>
          </cell>
          <cell r="K16">
            <v>4522.32147619921</v>
          </cell>
          <cell r="L16">
            <v>6141.52794969331</v>
          </cell>
          <cell r="M16">
            <v>6168.55</v>
          </cell>
          <cell r="N16">
            <v>-936.64</v>
          </cell>
        </row>
        <row r="17">
          <cell r="B17" t="str">
            <v>黑G50707</v>
          </cell>
          <cell r="C17">
            <v>347</v>
          </cell>
          <cell r="D17" t="str">
            <v>351</v>
          </cell>
          <cell r="E17">
            <v>8032.69</v>
          </cell>
          <cell r="F17">
            <v>7505.72</v>
          </cell>
          <cell r="G17">
            <v>11700.8762950708</v>
          </cell>
          <cell r="H17">
            <v>10651.8021859568</v>
          </cell>
          <cell r="I17">
            <v>11399.662476755</v>
          </cell>
          <cell r="J17">
            <v>9247.63</v>
          </cell>
          <cell r="K17">
            <v>7843.45992812119</v>
          </cell>
          <cell r="L17">
            <v>10651.8071813928</v>
          </cell>
          <cell r="M17">
            <v>9896.9</v>
          </cell>
          <cell r="N17">
            <v>-1502.76</v>
          </cell>
        </row>
        <row r="18">
          <cell r="B18" t="str">
            <v>黑G50709</v>
          </cell>
          <cell r="C18">
            <v>306</v>
          </cell>
          <cell r="D18" t="str">
            <v>292</v>
          </cell>
          <cell r="E18">
            <v>7833.52</v>
          </cell>
          <cell r="F18">
            <v>5898.68</v>
          </cell>
          <cell r="G18">
            <v>9195.61680747596</v>
          </cell>
          <cell r="H18">
            <v>8371.15859880996</v>
          </cell>
          <cell r="I18">
            <v>11117.00895875</v>
          </cell>
          <cell r="J18">
            <v>7267.63</v>
          </cell>
          <cell r="K18">
            <v>6164.10686900256</v>
          </cell>
          <cell r="L18">
            <v>8371.1574634836</v>
          </cell>
          <cell r="M18">
            <v>9651.51</v>
          </cell>
          <cell r="N18">
            <v>-1465.5</v>
          </cell>
        </row>
        <row r="19">
          <cell r="B19" t="str">
            <v>黑G50719</v>
          </cell>
          <cell r="C19">
            <v>316</v>
          </cell>
          <cell r="D19" t="str">
            <v>293</v>
          </cell>
          <cell r="E19">
            <v>4691.42</v>
          </cell>
          <cell r="F19">
            <v>5654.98</v>
          </cell>
          <cell r="G19">
            <v>8815.70607897706</v>
          </cell>
          <cell r="H19">
            <v>8025.30980712606</v>
          </cell>
          <cell r="I19">
            <v>6657.86262650199</v>
          </cell>
          <cell r="J19">
            <v>6967.38</v>
          </cell>
          <cell r="K19">
            <v>5909.44093628949</v>
          </cell>
          <cell r="L19">
            <v>8025.31502962731</v>
          </cell>
          <cell r="M19">
            <v>5780.19</v>
          </cell>
          <cell r="N19">
            <v>-877.67</v>
          </cell>
        </row>
        <row r="20">
          <cell r="B20" t="str">
            <v>黑G5B911</v>
          </cell>
          <cell r="C20">
            <v>354</v>
          </cell>
          <cell r="D20" t="str">
            <v>354</v>
          </cell>
          <cell r="E20">
            <v>9660.02</v>
          </cell>
          <cell r="F20">
            <v>10277.26</v>
          </cell>
          <cell r="G20">
            <v>16021.5073187222</v>
          </cell>
          <cell r="H20">
            <v>14585.0552023852</v>
          </cell>
          <cell r="I20">
            <v>13709.0985505686</v>
          </cell>
          <cell r="J20">
            <v>12662.38</v>
          </cell>
          <cell r="K20">
            <v>10739.7127765068</v>
          </cell>
          <cell r="L20">
            <v>14585.0586793222</v>
          </cell>
          <cell r="M20">
            <v>11901.9</v>
          </cell>
          <cell r="N20">
            <v>-1807.2</v>
          </cell>
        </row>
        <row r="21">
          <cell r="B21" t="str">
            <v>黑GP0290</v>
          </cell>
          <cell r="C21">
            <v>354</v>
          </cell>
          <cell r="D21" t="str">
            <v>351</v>
          </cell>
          <cell r="E21">
            <v>9956.8</v>
          </cell>
          <cell r="F21">
            <v>9543.04</v>
          </cell>
          <cell r="G21">
            <v>14876.9112781869</v>
          </cell>
          <cell r="H21">
            <v>13543.0810545389</v>
          </cell>
          <cell r="I21">
            <v>14130.31</v>
          </cell>
          <cell r="J21">
            <v>11757.77</v>
          </cell>
          <cell r="K21">
            <v>9972.45458563037</v>
          </cell>
          <cell r="L21">
            <v>13543.0790819093</v>
          </cell>
          <cell r="M21">
            <v>12267.55</v>
          </cell>
          <cell r="N21">
            <v>-1862.76</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3"/>
  </sheetPr>
  <dimension ref="A1:O29"/>
  <sheetViews>
    <sheetView tabSelected="1" view="pageBreakPreview" zoomScaleNormal="100" zoomScaleSheetLayoutView="100" workbookViewId="0">
      <selection activeCell="K3" sqref="K3:K4"/>
    </sheetView>
  </sheetViews>
  <sheetFormatPr defaultColWidth="9" defaultRowHeight="19" customHeight="1"/>
  <cols>
    <col min="1" max="1" width="5.125" customWidth="1"/>
    <col min="2" max="2" width="10.375" customWidth="1"/>
    <col min="3" max="3" width="12.25" customWidth="1"/>
    <col min="4" max="4" width="5.875" customWidth="1"/>
    <col min="5" max="6" width="0.125" hidden="1" customWidth="1"/>
    <col min="7" max="7" width="7.375" customWidth="1"/>
    <col min="8" max="8" width="12.875" customWidth="1"/>
    <col min="9" max="9" width="14" customWidth="1"/>
    <col min="10" max="10" width="11.5" customWidth="1"/>
    <col min="11" max="11" width="13.625" customWidth="1"/>
    <col min="12" max="12" width="15.875" customWidth="1"/>
    <col min="13" max="13" width="19.875" customWidth="1"/>
    <col min="14" max="15" width="12.625"/>
  </cols>
  <sheetData>
    <row r="1" ht="30" customHeight="1" spans="1:13">
      <c r="A1" s="2" t="s">
        <v>0</v>
      </c>
      <c r="B1" s="2"/>
      <c r="C1" s="2"/>
      <c r="D1" s="2"/>
      <c r="E1" s="2"/>
      <c r="F1" s="2"/>
      <c r="G1" s="2"/>
      <c r="H1" s="2"/>
      <c r="I1" s="2"/>
      <c r="J1" s="2"/>
      <c r="K1" s="2"/>
      <c r="L1" s="2"/>
      <c r="M1" s="2"/>
    </row>
    <row r="2" ht="30" customHeight="1" spans="1:13">
      <c r="A2" s="3" t="s">
        <v>1</v>
      </c>
      <c r="B2" s="3"/>
      <c r="C2" s="3"/>
      <c r="D2" s="3"/>
      <c r="E2" s="3"/>
      <c r="F2" s="3"/>
      <c r="G2" s="3"/>
      <c r="H2" s="3"/>
      <c r="I2" s="3"/>
      <c r="J2" s="3"/>
      <c r="K2" s="3"/>
      <c r="L2" s="3"/>
      <c r="M2" s="3"/>
    </row>
    <row r="3" ht="18" customHeight="1" spans="1:13">
      <c r="A3" s="4"/>
      <c r="B3" s="5" t="s">
        <v>2</v>
      </c>
      <c r="C3" s="6" t="s">
        <v>3</v>
      </c>
      <c r="D3" s="6" t="s">
        <v>4</v>
      </c>
      <c r="E3" s="7" t="s">
        <v>5</v>
      </c>
      <c r="F3" s="8"/>
      <c r="G3" s="9" t="s">
        <v>5</v>
      </c>
      <c r="H3" s="6" t="s">
        <v>6</v>
      </c>
      <c r="I3" s="6" t="s">
        <v>7</v>
      </c>
      <c r="J3" s="10"/>
      <c r="K3" s="21" t="s">
        <v>8</v>
      </c>
      <c r="L3" s="21" t="s">
        <v>9</v>
      </c>
      <c r="M3" s="22" t="s">
        <v>10</v>
      </c>
    </row>
    <row r="4" ht="17" customHeight="1" spans="1:13">
      <c r="A4" s="4"/>
      <c r="B4" s="5"/>
      <c r="C4" s="6"/>
      <c r="D4" s="6"/>
      <c r="E4" s="10" t="s">
        <v>11</v>
      </c>
      <c r="F4" s="7" t="s">
        <v>12</v>
      </c>
      <c r="G4" s="9"/>
      <c r="H4" s="6"/>
      <c r="I4" s="6" t="s">
        <v>13</v>
      </c>
      <c r="J4" s="6" t="s">
        <v>14</v>
      </c>
      <c r="K4" s="21"/>
      <c r="L4" s="21"/>
      <c r="M4" s="22"/>
    </row>
    <row r="5" s="1" customFormat="1" ht="20" customHeight="1" spans="1:15">
      <c r="A5" s="11">
        <v>1</v>
      </c>
      <c r="B5" s="12" t="s">
        <v>15</v>
      </c>
      <c r="C5" s="12" t="s">
        <v>16</v>
      </c>
      <c r="D5" s="12">
        <v>3.1</v>
      </c>
      <c r="E5" s="12"/>
      <c r="F5" s="12"/>
      <c r="G5" s="12" t="s">
        <v>17</v>
      </c>
      <c r="H5" s="13">
        <v>20576.1</v>
      </c>
      <c r="I5" s="23">
        <f>ROUND(5629.62096,2)</f>
        <v>5629.62</v>
      </c>
      <c r="J5" s="11"/>
      <c r="K5" s="11">
        <f>VLOOKUP(B5,'[1]滴道区 (2)'!$B$6:$N$21,13,FALSE)</f>
        <v>-1003.77</v>
      </c>
      <c r="L5" s="24">
        <f>ROUND(I5*1.23207780944644,2)</f>
        <v>6936.13</v>
      </c>
      <c r="M5" s="25">
        <f>K5+L5</f>
        <v>5932.36</v>
      </c>
      <c r="O5"/>
    </row>
    <row r="6" ht="20" customHeight="1" spans="1:13">
      <c r="A6" s="14">
        <v>2</v>
      </c>
      <c r="B6" s="12" t="s">
        <v>18</v>
      </c>
      <c r="C6" s="12" t="s">
        <v>19</v>
      </c>
      <c r="D6" s="12">
        <v>3.1</v>
      </c>
      <c r="E6" s="12"/>
      <c r="F6" s="12"/>
      <c r="G6" s="12" t="s">
        <v>20</v>
      </c>
      <c r="H6" s="13">
        <v>12397.4</v>
      </c>
      <c r="I6" s="23">
        <v>3391.93</v>
      </c>
      <c r="J6" s="14"/>
      <c r="K6" s="11">
        <f>VLOOKUP(B6,'[1]滴道区 (2)'!$B$6:$N$21,13,FALSE)</f>
        <v>-1437.96</v>
      </c>
      <c r="L6" s="24">
        <f>ROUND(I6*1.23207780944644,2)</f>
        <v>4179.12</v>
      </c>
      <c r="M6" s="25">
        <f t="shared" ref="M6:M20" si="0">K6+L6</f>
        <v>2741.16</v>
      </c>
    </row>
    <row r="7" ht="20" customHeight="1" spans="1:13">
      <c r="A7" s="14">
        <v>3</v>
      </c>
      <c r="B7" s="12" t="s">
        <v>21</v>
      </c>
      <c r="C7" s="12" t="s">
        <v>22</v>
      </c>
      <c r="D7" s="12">
        <v>3.1</v>
      </c>
      <c r="E7" s="12"/>
      <c r="F7" s="12"/>
      <c r="G7" s="12" t="s">
        <v>23</v>
      </c>
      <c r="H7" s="13">
        <v>21956.9</v>
      </c>
      <c r="I7" s="23">
        <v>6007.41</v>
      </c>
      <c r="J7" s="14"/>
      <c r="K7" s="11">
        <f>VLOOKUP(B7,'[1]滴道区 (2)'!$B$6:$N$21,13,FALSE)</f>
        <v>-1270.28</v>
      </c>
      <c r="L7" s="24">
        <f t="shared" ref="L7:L20" si="1">ROUND(I7*1.23207780944644,2)</f>
        <v>7401.6</v>
      </c>
      <c r="M7" s="25">
        <f>K7+L7</f>
        <v>6131.32</v>
      </c>
    </row>
    <row r="8" ht="20" customHeight="1" spans="1:13">
      <c r="A8" s="14">
        <v>4</v>
      </c>
      <c r="B8" s="12" t="s">
        <v>24</v>
      </c>
      <c r="C8" s="12" t="s">
        <v>25</v>
      </c>
      <c r="D8" s="12">
        <v>3.1</v>
      </c>
      <c r="E8" s="12"/>
      <c r="F8" s="12"/>
      <c r="G8" s="12" t="s">
        <v>26</v>
      </c>
      <c r="H8" s="13">
        <v>7117.6</v>
      </c>
      <c r="I8" s="23">
        <v>1947.38</v>
      </c>
      <c r="J8" s="14"/>
      <c r="K8" s="11">
        <f>VLOOKUP(B8,'[1]滴道区 (2)'!$B$6:$N$21,13,FALSE)</f>
        <v>-900.41</v>
      </c>
      <c r="L8" s="25">
        <f>ROUND(I8*1.23207780944644,2)</f>
        <v>2399.32</v>
      </c>
      <c r="M8" s="26">
        <f>K8+L8</f>
        <v>1498.91</v>
      </c>
    </row>
    <row r="9" ht="20" customHeight="1" spans="1:13">
      <c r="A9" s="14">
        <v>5</v>
      </c>
      <c r="B9" s="12" t="s">
        <v>27</v>
      </c>
      <c r="C9" s="12" t="s">
        <v>28</v>
      </c>
      <c r="D9" s="12">
        <v>3.1</v>
      </c>
      <c r="E9" s="12"/>
      <c r="F9" s="12"/>
      <c r="G9" s="12" t="s">
        <v>29</v>
      </c>
      <c r="H9" s="13">
        <v>6846</v>
      </c>
      <c r="I9" s="23">
        <v>1873.07</v>
      </c>
      <c r="J9" s="14"/>
      <c r="K9" s="11">
        <f>VLOOKUP(B9,'[1]滴道区 (2)'!$B$6:$N$21,13,FALSE)</f>
        <v>-651.61</v>
      </c>
      <c r="L9" s="25">
        <f>ROUND(I9*1.23207780944644,2)</f>
        <v>2307.77</v>
      </c>
      <c r="M9" s="25">
        <f>K9+L9</f>
        <v>1656.16</v>
      </c>
    </row>
    <row r="10" ht="20" customHeight="1" spans="1:13">
      <c r="A10" s="14">
        <v>6</v>
      </c>
      <c r="B10" s="12" t="s">
        <v>30</v>
      </c>
      <c r="C10" s="12" t="s">
        <v>31</v>
      </c>
      <c r="D10" s="12">
        <v>3.1</v>
      </c>
      <c r="E10" s="12"/>
      <c r="F10" s="12"/>
      <c r="G10" s="12" t="s">
        <v>32</v>
      </c>
      <c r="H10" s="13">
        <v>21707.1</v>
      </c>
      <c r="I10" s="23">
        <v>5939.06</v>
      </c>
      <c r="J10" s="14"/>
      <c r="K10" s="11">
        <f>VLOOKUP(B10,'[1]滴道区 (2)'!$B$6:$N$21,13,FALSE)</f>
        <v>-1050.88</v>
      </c>
      <c r="L10" s="25">
        <f>ROUND(I10*1.23207780944644,2)</f>
        <v>7317.38</v>
      </c>
      <c r="M10" s="25">
        <f>K10+L10</f>
        <v>6266.5</v>
      </c>
    </row>
    <row r="11" ht="20" customHeight="1" spans="1:13">
      <c r="A11" s="14">
        <v>7</v>
      </c>
      <c r="B11" s="12" t="s">
        <v>33</v>
      </c>
      <c r="C11" s="12" t="s">
        <v>34</v>
      </c>
      <c r="D11" s="12">
        <v>3.1</v>
      </c>
      <c r="E11" s="12"/>
      <c r="F11" s="12"/>
      <c r="G11" s="12" t="s">
        <v>35</v>
      </c>
      <c r="H11" s="13">
        <v>26866.9</v>
      </c>
      <c r="I11" s="23">
        <v>7350.78</v>
      </c>
      <c r="J11" s="14"/>
      <c r="K11" s="11">
        <f>VLOOKUP(B11,'[1]滴道区 (2)'!$B$6:$N$21,13,FALSE)</f>
        <v>-1007.58</v>
      </c>
      <c r="L11" s="25">
        <f>ROUND(I11*1.23207780944644,2)</f>
        <v>9056.73</v>
      </c>
      <c r="M11" s="25">
        <f>K11+L11</f>
        <v>8049.15</v>
      </c>
    </row>
    <row r="12" ht="20" customHeight="1" spans="1:13">
      <c r="A12" s="14">
        <v>8</v>
      </c>
      <c r="B12" s="12" t="s">
        <v>36</v>
      </c>
      <c r="C12" s="12" t="s">
        <v>37</v>
      </c>
      <c r="D12" s="12">
        <v>3.1</v>
      </c>
      <c r="E12" s="12"/>
      <c r="F12" s="12"/>
      <c r="G12" s="12" t="s">
        <v>38</v>
      </c>
      <c r="H12" s="13">
        <v>19743.6</v>
      </c>
      <c r="I12" s="23">
        <v>5401.85</v>
      </c>
      <c r="J12" s="14"/>
      <c r="K12" s="11">
        <f>VLOOKUP(B12,'[1]滴道区 (2)'!$B$6:$N$21,13,FALSE)</f>
        <v>-1256.86</v>
      </c>
      <c r="L12" s="25">
        <f>ROUND(I12*1.23207780944644,2)</f>
        <v>6655.5</v>
      </c>
      <c r="M12" s="25">
        <f>K12+L12</f>
        <v>5398.64</v>
      </c>
    </row>
    <row r="13" ht="20" customHeight="1" spans="1:13">
      <c r="A13" s="14">
        <v>9</v>
      </c>
      <c r="B13" s="12" t="s">
        <v>39</v>
      </c>
      <c r="C13" s="12" t="s">
        <v>40</v>
      </c>
      <c r="D13" s="12">
        <v>3.1</v>
      </c>
      <c r="E13" s="12"/>
      <c r="F13" s="12"/>
      <c r="G13" s="12" t="s">
        <v>41</v>
      </c>
      <c r="H13" s="13">
        <v>16645.7</v>
      </c>
      <c r="I13" s="23">
        <v>4554.26</v>
      </c>
      <c r="J13" s="14"/>
      <c r="K13" s="11">
        <f>VLOOKUP(B13,'[1]滴道区 (2)'!$B$6:$N$21,13,FALSE)</f>
        <v>-1600.38</v>
      </c>
      <c r="L13" s="25">
        <f>ROUND(I13*1.23207780944644,2)</f>
        <v>5611.2</v>
      </c>
      <c r="M13" s="25">
        <f>K13+L13</f>
        <v>4010.82</v>
      </c>
    </row>
    <row r="14" ht="20" customHeight="1" spans="1:13">
      <c r="A14" s="14">
        <v>10</v>
      </c>
      <c r="B14" s="12" t="s">
        <v>42</v>
      </c>
      <c r="C14" s="12" t="s">
        <v>43</v>
      </c>
      <c r="D14" s="12">
        <v>3.1</v>
      </c>
      <c r="E14" s="12"/>
      <c r="F14" s="12"/>
      <c r="G14" s="12" t="s">
        <v>44</v>
      </c>
      <c r="H14" s="13">
        <v>12029.4</v>
      </c>
      <c r="I14" s="23">
        <v>3291.24</v>
      </c>
      <c r="J14" s="6"/>
      <c r="K14" s="11">
        <f>VLOOKUP(B14,'[1]滴道区 (2)'!$B$6:$N$21,13,FALSE)</f>
        <v>-898.89</v>
      </c>
      <c r="L14" s="25">
        <f>ROUND(I14*1.23207780944644,2)</f>
        <v>4055.06</v>
      </c>
      <c r="M14" s="25">
        <f>K14+L14</f>
        <v>3156.17</v>
      </c>
    </row>
    <row r="15" ht="20" customHeight="1" spans="1:13">
      <c r="A15" s="14">
        <v>11</v>
      </c>
      <c r="B15" s="12" t="s">
        <v>45</v>
      </c>
      <c r="C15" s="12" t="s">
        <v>46</v>
      </c>
      <c r="D15" s="12">
        <v>3.1</v>
      </c>
      <c r="E15" s="12"/>
      <c r="F15" s="12"/>
      <c r="G15" s="12" t="s">
        <v>47</v>
      </c>
      <c r="H15" s="13">
        <v>15817.2</v>
      </c>
      <c r="I15" s="23">
        <v>4327.59</v>
      </c>
      <c r="J15" s="27"/>
      <c r="K15" s="11">
        <f>VLOOKUP(B15,'[1]滴道区 (2)'!$B$6:$N$21,13,FALSE)</f>
        <v>-936.64</v>
      </c>
      <c r="L15" s="25">
        <f>ROUND(I15*1.23207780944644,2)</f>
        <v>5331.93</v>
      </c>
      <c r="M15" s="25">
        <f>K15+L15</f>
        <v>4395.29</v>
      </c>
    </row>
    <row r="16" ht="20" customHeight="1" spans="1:13">
      <c r="A16" s="14">
        <v>12</v>
      </c>
      <c r="B16" s="12" t="s">
        <v>48</v>
      </c>
      <c r="C16" s="12" t="s">
        <v>49</v>
      </c>
      <c r="D16" s="12">
        <v>3.1</v>
      </c>
      <c r="E16" s="12"/>
      <c r="F16" s="12"/>
      <c r="G16" s="12" t="s">
        <v>50</v>
      </c>
      <c r="H16" s="13">
        <v>27433.2</v>
      </c>
      <c r="I16" s="23">
        <v>7505.72</v>
      </c>
      <c r="J16" s="27"/>
      <c r="K16" s="11">
        <f>VLOOKUP(B16,'[1]滴道区 (2)'!$B$6:$N$21,13,FALSE)</f>
        <v>-1502.76</v>
      </c>
      <c r="L16" s="25">
        <f>ROUND(I16*1.23207780944644,2)</f>
        <v>9247.63</v>
      </c>
      <c r="M16" s="25">
        <f>K16+L16</f>
        <v>7744.87</v>
      </c>
    </row>
    <row r="17" ht="20" customHeight="1" spans="1:13">
      <c r="A17" s="14">
        <v>13</v>
      </c>
      <c r="B17" s="12" t="s">
        <v>51</v>
      </c>
      <c r="C17" s="12" t="s">
        <v>52</v>
      </c>
      <c r="D17" s="12">
        <v>3.1</v>
      </c>
      <c r="E17" s="12"/>
      <c r="F17" s="12"/>
      <c r="G17" s="12" t="s">
        <v>53</v>
      </c>
      <c r="H17" s="13">
        <v>21559.5</v>
      </c>
      <c r="I17" s="23">
        <v>5898.68</v>
      </c>
      <c r="J17" s="27"/>
      <c r="K17" s="11">
        <f>VLOOKUP(B17,'[1]滴道区 (2)'!$B$6:$N$21,13,FALSE)</f>
        <v>-1465.5</v>
      </c>
      <c r="L17" s="25">
        <f>ROUND(I17*1.23207780944644,2)</f>
        <v>7267.63</v>
      </c>
      <c r="M17" s="25">
        <f>K17+L17</f>
        <v>5802.13</v>
      </c>
    </row>
    <row r="18" ht="20" customHeight="1" spans="1:13">
      <c r="A18" s="14">
        <v>14</v>
      </c>
      <c r="B18" s="12" t="s">
        <v>54</v>
      </c>
      <c r="C18" s="12" t="s">
        <v>55</v>
      </c>
      <c r="D18" s="12">
        <v>3.1</v>
      </c>
      <c r="E18" s="12"/>
      <c r="F18" s="12"/>
      <c r="G18" s="12" t="s">
        <v>56</v>
      </c>
      <c r="H18" s="13">
        <v>20668.8</v>
      </c>
      <c r="I18" s="23">
        <v>5654.98</v>
      </c>
      <c r="J18" s="27"/>
      <c r="K18" s="11">
        <f>VLOOKUP(B18,'[1]滴道区 (2)'!$B$6:$N$21,13,FALSE)</f>
        <v>-877.67</v>
      </c>
      <c r="L18" s="25">
        <f>ROUND(I18*1.23207780944644,2)</f>
        <v>6967.38</v>
      </c>
      <c r="M18" s="25">
        <f>K18+L18</f>
        <v>6089.71</v>
      </c>
    </row>
    <row r="19" ht="20" customHeight="1" spans="1:13">
      <c r="A19" s="14">
        <v>15</v>
      </c>
      <c r="B19" s="12" t="s">
        <v>57</v>
      </c>
      <c r="C19" s="12" t="s">
        <v>58</v>
      </c>
      <c r="D19" s="12">
        <v>3.6</v>
      </c>
      <c r="E19" s="12"/>
      <c r="F19" s="12"/>
      <c r="G19" s="12" t="s">
        <v>59</v>
      </c>
      <c r="H19" s="13">
        <v>36796.5</v>
      </c>
      <c r="I19" s="23">
        <v>10277.26</v>
      </c>
      <c r="J19" s="27"/>
      <c r="K19" s="11">
        <f>VLOOKUP(B19,'[1]滴道区 (2)'!$B$6:$N$21,13,FALSE)</f>
        <v>-1807.2</v>
      </c>
      <c r="L19" s="25">
        <f>ROUND(I19*1.23207780944644,2)</f>
        <v>12662.38</v>
      </c>
      <c r="M19" s="25">
        <f>K19+L19</f>
        <v>10855.18</v>
      </c>
    </row>
    <row r="20" ht="20" customHeight="1" spans="1:13">
      <c r="A20" s="14">
        <v>16</v>
      </c>
      <c r="B20" s="12" t="s">
        <v>60</v>
      </c>
      <c r="C20" s="12" t="s">
        <v>61</v>
      </c>
      <c r="D20" s="12">
        <v>3.6</v>
      </c>
      <c r="E20" s="12"/>
      <c r="F20" s="12"/>
      <c r="G20" s="12" t="s">
        <v>50</v>
      </c>
      <c r="H20" s="13">
        <v>34167.7</v>
      </c>
      <c r="I20" s="23">
        <v>9543.04</v>
      </c>
      <c r="J20" s="27"/>
      <c r="K20" s="11">
        <f>VLOOKUP(B20,'[1]滴道区 (2)'!$B$6:$N$21,13,FALSE)</f>
        <v>-1862.76</v>
      </c>
      <c r="L20" s="25">
        <f>ROUND(I20*1.23207780944644,2)</f>
        <v>11757.77</v>
      </c>
      <c r="M20" s="25">
        <f>K20+L20</f>
        <v>9895.01</v>
      </c>
    </row>
    <row r="21" ht="20" customHeight="1" spans="1:13">
      <c r="A21" s="15" t="s">
        <v>62</v>
      </c>
      <c r="B21" s="12"/>
      <c r="C21" s="12"/>
      <c r="D21" s="12"/>
      <c r="E21" s="12"/>
      <c r="F21" s="12"/>
      <c r="G21" s="16">
        <f t="shared" ref="G21:I21" si="2">SUM(G5+G6+G7+G8+G9+G10+G11+G12+G13+G14+G15+G16+G17+G18+G19+G20)</f>
        <v>4351</v>
      </c>
      <c r="H21" s="17">
        <f>SUM(H5+H6+H7+H8+H9+H10+H11+H12+H13+H14+H15+H16+H17+H18+H19+H20)</f>
        <v>322329.6</v>
      </c>
      <c r="I21" s="17">
        <f>SUM(I5+I6+I7+I8+I9+I10+I11+I12+I13+I14+I15+I16+I17+I18+I19+I20)</f>
        <v>88593.87</v>
      </c>
      <c r="J21" s="17"/>
      <c r="K21" s="28">
        <f t="shared" ref="K21:M21" si="3">SUM(K5+K6+K7+K8+K9+K10+K11+K12+K13+K14+K15+K16+K17+K18+K19+K20)</f>
        <v>-19531.15</v>
      </c>
      <c r="L21" s="28">
        <f>SUM(L5+L6+L7+L8+L9+L10+L11+L12+L13+L14+L15+L16+L17+L18+L19+L20)</f>
        <v>109154.53</v>
      </c>
      <c r="M21" s="28">
        <f>SUM(M5+M6+M7+M8+M9+M10+M11+M12+M13+M14+M15+M16+M17+M18+M19+M20)</f>
        <v>89623.38</v>
      </c>
    </row>
    <row r="22" ht="57" customHeight="1" spans="1:13">
      <c r="A22" s="18" t="s">
        <v>63</v>
      </c>
      <c r="B22" s="18"/>
      <c r="C22" s="18"/>
      <c r="D22" s="18"/>
      <c r="E22" s="18"/>
      <c r="F22" s="18"/>
      <c r="G22" s="18"/>
      <c r="H22" s="18"/>
      <c r="I22" s="18"/>
      <c r="J22" s="18"/>
      <c r="K22" s="18"/>
      <c r="L22" s="18"/>
      <c r="M22" s="18"/>
    </row>
    <row r="23" customHeight="1" spans="1:13">
      <c r="A23" s="19"/>
      <c r="B23" s="19"/>
      <c r="C23" s="19"/>
      <c r="D23" s="19"/>
      <c r="E23" s="19"/>
      <c r="F23" s="19"/>
      <c r="G23" s="19"/>
      <c r="H23" s="19"/>
      <c r="I23" s="19"/>
      <c r="J23" s="19"/>
      <c r="K23" s="19"/>
      <c r="L23" s="29"/>
      <c r="M23" s="29"/>
    </row>
    <row r="24" customHeight="1" spans="12:13">
      <c r="L24" s="29"/>
      <c r="M24" s="29"/>
    </row>
    <row r="25" customHeight="1" spans="12:13">
      <c r="L25" s="29"/>
      <c r="M25" s="29"/>
    </row>
    <row r="29" customHeight="1" spans="3:3">
      <c r="C29" s="20"/>
    </row>
  </sheetData>
  <mergeCells count="13">
    <mergeCell ref="A1:M1"/>
    <mergeCell ref="A2:M2"/>
    <mergeCell ref="I3:J3"/>
    <mergeCell ref="A22:M22"/>
    <mergeCell ref="A3:A4"/>
    <mergeCell ref="B3:B4"/>
    <mergeCell ref="C3:C4"/>
    <mergeCell ref="D3:D4"/>
    <mergeCell ref="G3:G4"/>
    <mergeCell ref="H3:H4"/>
    <mergeCell ref="K3:K4"/>
    <mergeCell ref="L3:L4"/>
    <mergeCell ref="M3:M4"/>
  </mergeCells>
  <pageMargins left="0.75" right="0.75" top="0.747916666666667" bottom="0.471527777777778" header="0.5" footer="0.27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中信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张伟</dc:creator>
  <cp:lastModifiedBy>张伟</cp:lastModifiedBy>
  <dcterms:created xsi:type="dcterms:W3CDTF">2024-02-02T08:24:00Z</dcterms:created>
  <dcterms:modified xsi:type="dcterms:W3CDTF">2008-12-31T16:35:54Z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2CE2994B4DE14525A12251F6F3AD023D_11</vt:lpwstr>
  </property>
  <property fmtid="{D5CDD505-2E9C-101B-9397-08002B2CF9AE}" pid="3" name="KSOProductBuildVer">
    <vt:lpwstr>2052-9.1.0.4688</vt:lpwstr>
  </property>
</Properties>
</file>